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18240" windowHeight="1183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B48" i="1"/>
  <c r="B47"/>
  <c r="B46"/>
  <c r="B45"/>
  <c r="B43"/>
  <c r="B42"/>
  <c r="B40"/>
  <c r="E32"/>
  <c r="B38"/>
  <c r="B36"/>
  <c r="B37"/>
  <c r="B35"/>
  <c r="B34"/>
  <c r="B27"/>
  <c r="B32"/>
  <c r="B17"/>
  <c r="B6"/>
  <c r="B7"/>
  <c r="B12"/>
  <c r="B13" s="1"/>
  <c r="C12"/>
</calcChain>
</file>

<file path=xl/sharedStrings.xml><?xml version="1.0" encoding="utf-8"?>
<sst xmlns="http://schemas.openxmlformats.org/spreadsheetml/2006/main" count="42" uniqueCount="36">
  <si>
    <t>Jezioro Pile</t>
  </si>
  <si>
    <t>km^2</t>
  </si>
  <si>
    <t>km</t>
  </si>
  <si>
    <t>Powierzchnia (P)</t>
  </si>
  <si>
    <t>Dlugosc (D)</t>
  </si>
  <si>
    <t>Szerokosc (S)</t>
  </si>
  <si>
    <t>Szerokosc srednia (Sśr)</t>
  </si>
  <si>
    <t>Wskaznik wydluzenia</t>
  </si>
  <si>
    <t>Rozwiniecie linii brzegowej</t>
  </si>
  <si>
    <t>Dlugosc linii brzegowej (L)</t>
  </si>
  <si>
    <t>m^2</t>
  </si>
  <si>
    <t>m</t>
  </si>
  <si>
    <t>V0</t>
  </si>
  <si>
    <t>P3 (30m)</t>
  </si>
  <si>
    <t>P2 (20m)</t>
  </si>
  <si>
    <t>P1 (10m)</t>
  </si>
  <si>
    <t>P0 (0m)</t>
  </si>
  <si>
    <t>P4 (35m)</t>
  </si>
  <si>
    <t>V1</t>
  </si>
  <si>
    <t>V2</t>
  </si>
  <si>
    <t>SUMA P3</t>
  </si>
  <si>
    <t>SUMA P2</t>
  </si>
  <si>
    <t>V3</t>
  </si>
  <si>
    <t>V4</t>
  </si>
  <si>
    <t>m^3</t>
  </si>
  <si>
    <t>hmax=</t>
  </si>
  <si>
    <t>V\</t>
  </si>
  <si>
    <t>Glebokosc srednia (Hśr)</t>
  </si>
  <si>
    <t>Wskaznik glebokosciowy</t>
  </si>
  <si>
    <t>Hmaks</t>
  </si>
  <si>
    <t>V</t>
  </si>
  <si>
    <t>Glebokosc wzgledna (Hw)</t>
  </si>
  <si>
    <t>Wskaznik misy jeziora(wz)</t>
  </si>
  <si>
    <t>Nachylenie dna (cx)</t>
  </si>
  <si>
    <t>dlugosc odcinka</t>
  </si>
  <si>
    <t>Roznica wyokosci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</si>
</sst>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sz val="8"/>
      <color rgb="FF333333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wrapText="1" indent="1"/>
    </xf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0"/>
  <sheetViews>
    <sheetView tabSelected="1" workbookViewId="0">
      <selection activeCell="B20" sqref="B20"/>
    </sheetView>
  </sheetViews>
  <sheetFormatPr defaultRowHeight="14.25"/>
  <cols>
    <col min="1" max="1" width="25.625" customWidth="1"/>
    <col min="2" max="2" width="10.75" bestFit="1" customWidth="1"/>
    <col min="3" max="3" width="14.625" customWidth="1"/>
  </cols>
  <sheetData>
    <row r="1" spans="1:5">
      <c r="A1" t="s">
        <v>0</v>
      </c>
    </row>
    <row r="3" spans="1:5">
      <c r="A3" t="s">
        <v>3</v>
      </c>
      <c r="B3" s="1">
        <v>9364064.7799999993</v>
      </c>
      <c r="C3" t="s">
        <v>10</v>
      </c>
      <c r="D3">
        <v>9.32</v>
      </c>
      <c r="E3" t="s">
        <v>1</v>
      </c>
    </row>
    <row r="4" spans="1:5">
      <c r="A4" t="s">
        <v>4</v>
      </c>
      <c r="B4">
        <v>8920</v>
      </c>
      <c r="C4" t="s">
        <v>11</v>
      </c>
      <c r="D4">
        <v>8.92</v>
      </c>
      <c r="E4" t="s">
        <v>2</v>
      </c>
    </row>
    <row r="5" spans="1:5">
      <c r="A5" t="s">
        <v>5</v>
      </c>
      <c r="B5">
        <v>3010</v>
      </c>
      <c r="C5" t="s">
        <v>11</v>
      </c>
      <c r="D5">
        <v>3.01</v>
      </c>
      <c r="E5" t="s">
        <v>2</v>
      </c>
    </row>
    <row r="6" spans="1:5">
      <c r="A6" t="s">
        <v>6</v>
      </c>
      <c r="B6">
        <f>B3/B4</f>
        <v>1049.7830470852018</v>
      </c>
    </row>
    <row r="7" spans="1:5">
      <c r="A7" t="s">
        <v>7</v>
      </c>
      <c r="B7">
        <f>B4/B5</f>
        <v>2.963455149501661</v>
      </c>
    </row>
    <row r="8" spans="1:5">
      <c r="B8">
        <v>28.73</v>
      </c>
    </row>
    <row r="9" spans="1:5">
      <c r="B9">
        <v>0.82</v>
      </c>
    </row>
    <row r="10" spans="1:5">
      <c r="B10">
        <v>0.96</v>
      </c>
    </row>
    <row r="11" spans="1:5">
      <c r="B11">
        <v>0.23</v>
      </c>
    </row>
    <row r="12" spans="1:5">
      <c r="A12" t="s">
        <v>9</v>
      </c>
      <c r="B12">
        <f>C12*1000</f>
        <v>30740.000000000004</v>
      </c>
      <c r="C12">
        <f>SUM(B8:B11)</f>
        <v>30.740000000000002</v>
      </c>
    </row>
    <row r="13" spans="1:5">
      <c r="A13" t="s">
        <v>8</v>
      </c>
      <c r="B13">
        <f>B12/(2*SQRT(PI()*B3))</f>
        <v>2.8337838861622973</v>
      </c>
    </row>
    <row r="16" spans="1:5">
      <c r="B16" t="s">
        <v>10</v>
      </c>
    </row>
    <row r="17" spans="1:5">
      <c r="A17" t="s">
        <v>16</v>
      </c>
      <c r="B17">
        <f>B3</f>
        <v>9364064.7799999993</v>
      </c>
    </row>
    <row r="18" spans="1:5">
      <c r="A18" t="s">
        <v>15</v>
      </c>
      <c r="B18" s="1">
        <v>5350890.66</v>
      </c>
      <c r="C18">
        <v>10</v>
      </c>
    </row>
    <row r="19" spans="1:5">
      <c r="A19" t="s">
        <v>14</v>
      </c>
      <c r="B19" s="2">
        <v>207607.45</v>
      </c>
      <c r="C19">
        <v>20</v>
      </c>
    </row>
    <row r="20" spans="1:5">
      <c r="B20" s="2">
        <v>28198.74</v>
      </c>
    </row>
    <row r="21" spans="1:5">
      <c r="B21">
        <v>25573.56</v>
      </c>
    </row>
    <row r="22" spans="1:5">
      <c r="B22">
        <v>51190.879999999997</v>
      </c>
    </row>
    <row r="23" spans="1:5">
      <c r="B23">
        <v>29095.67</v>
      </c>
    </row>
    <row r="24" spans="1:5">
      <c r="B24">
        <v>1062845.1499999999</v>
      </c>
    </row>
    <row r="25" spans="1:5">
      <c r="B25">
        <v>64644.89</v>
      </c>
    </row>
    <row r="26" spans="1:5">
      <c r="B26">
        <v>24195.35</v>
      </c>
    </row>
    <row r="27" spans="1:5">
      <c r="A27" t="s">
        <v>21</v>
      </c>
      <c r="B27">
        <f>SUM(B19:B26)</f>
        <v>1493351.69</v>
      </c>
    </row>
    <row r="28" spans="1:5">
      <c r="A28" t="s">
        <v>13</v>
      </c>
      <c r="B28">
        <v>14438.45</v>
      </c>
      <c r="C28">
        <v>5</v>
      </c>
    </row>
    <row r="29" spans="1:5">
      <c r="B29">
        <v>373737.17</v>
      </c>
    </row>
    <row r="30" spans="1:5">
      <c r="B30">
        <v>103891.23</v>
      </c>
    </row>
    <row r="31" spans="1:5">
      <c r="B31">
        <v>4725.3100000000004</v>
      </c>
      <c r="D31" t="s">
        <v>25</v>
      </c>
      <c r="E31">
        <v>43.9</v>
      </c>
    </row>
    <row r="32" spans="1:5">
      <c r="A32" t="s">
        <v>20</v>
      </c>
      <c r="B32">
        <f>SUM(B28:B31)</f>
        <v>496792.16</v>
      </c>
      <c r="E32">
        <f>E31-35</f>
        <v>8.8999999999999986</v>
      </c>
    </row>
    <row r="33" spans="1:3">
      <c r="A33" t="s">
        <v>17</v>
      </c>
      <c r="B33" s="2">
        <v>182493.29</v>
      </c>
    </row>
    <row r="34" spans="1:3">
      <c r="A34" t="s">
        <v>12</v>
      </c>
      <c r="B34">
        <f>((B17+B18)/2)*10</f>
        <v>73574777.200000003</v>
      </c>
      <c r="C34" t="s">
        <v>24</v>
      </c>
    </row>
    <row r="35" spans="1:3">
      <c r="A35" t="s">
        <v>18</v>
      </c>
      <c r="B35">
        <f>((B18+B27)/2)*10</f>
        <v>34221211.75</v>
      </c>
    </row>
    <row r="36" spans="1:3">
      <c r="A36" t="s">
        <v>19</v>
      </c>
      <c r="B36">
        <f>((B27+B32)/2)*10</f>
        <v>9950719.25</v>
      </c>
    </row>
    <row r="37" spans="1:3">
      <c r="A37" t="s">
        <v>22</v>
      </c>
      <c r="B37">
        <f>((B32+B33)/2)*10</f>
        <v>3396427.25</v>
      </c>
    </row>
    <row r="38" spans="1:3">
      <c r="A38" t="s">
        <v>23</v>
      </c>
      <c r="B38">
        <f>1/3*B33*8.9</f>
        <v>541396.76033333328</v>
      </c>
    </row>
    <row r="40" spans="1:3">
      <c r="A40" t="s">
        <v>26</v>
      </c>
      <c r="B40">
        <f>SUM(B34:B38)</f>
        <v>121684532.21033333</v>
      </c>
    </row>
    <row r="42" spans="1:3">
      <c r="A42" t="s">
        <v>27</v>
      </c>
      <c r="B42">
        <f>B40/B3</f>
        <v>12.994840923167272</v>
      </c>
      <c r="C42" t="s">
        <v>11</v>
      </c>
    </row>
    <row r="43" spans="1:3">
      <c r="A43" t="s">
        <v>28</v>
      </c>
      <c r="B43">
        <f>B42/E31</f>
        <v>0.29601004380791052</v>
      </c>
    </row>
    <row r="44" spans="1:3">
      <c r="A44" t="s">
        <v>29</v>
      </c>
      <c r="B44">
        <v>43.9</v>
      </c>
      <c r="C44" t="s">
        <v>11</v>
      </c>
    </row>
    <row r="45" spans="1:3">
      <c r="A45" t="s">
        <v>30</v>
      </c>
      <c r="B45">
        <f>B40</f>
        <v>121684532.21033333</v>
      </c>
      <c r="C45" t="s">
        <v>24</v>
      </c>
    </row>
    <row r="46" spans="1:3">
      <c r="A46" t="s">
        <v>31</v>
      </c>
      <c r="B46">
        <f>B44/SQRT(B3)</f>
        <v>1.4346049186530752E-2</v>
      </c>
    </row>
    <row r="47" spans="1:3">
      <c r="A47" t="s">
        <v>32</v>
      </c>
      <c r="B47">
        <f>B45/B3</f>
        <v>12.994840923167272</v>
      </c>
    </row>
    <row r="48" spans="1:3">
      <c r="A48" t="s">
        <v>33</v>
      </c>
      <c r="B48">
        <f>TAN(D50/C50)</f>
        <v>4.3617708327655512E-2</v>
      </c>
    </row>
    <row r="49" spans="3:4">
      <c r="C49" t="s">
        <v>34</v>
      </c>
      <c r="D49" t="s">
        <v>35</v>
      </c>
    </row>
    <row r="50" spans="3:4">
      <c r="C50" s="2">
        <v>229.41</v>
      </c>
      <c r="D50">
        <v>10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UAM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pawszc9</dc:creator>
  <cp:lastModifiedBy>pawszc9</cp:lastModifiedBy>
  <dcterms:created xsi:type="dcterms:W3CDTF">2026-01-12T17:44:33Z</dcterms:created>
  <dcterms:modified xsi:type="dcterms:W3CDTF">2026-01-12T18:52:41Z</dcterms:modified>
</cp:coreProperties>
</file>